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<sst xmlns="http://schemas.openxmlformats.org/spreadsheetml/2006/main" count="33" uniqueCount="26">
  <si>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Iac =</t>
  </si>
  <si>
    <t>A</t>
  </si>
  <si>
    <t>Vac</t>
  </si>
  <si>
    <t>Pdc =</t>
  </si>
  <si>
    <t>W</t>
  </si>
  <si>
    <t>V</t>
  </si>
  <si>
    <t>S =</t>
  </si>
  <si>
    <t>Idc =</t>
  </si>
  <si>
    <t>VA</t>
  </si>
  <si>
    <t>facteur de forme :</t>
  </si>
  <si>
    <t>Urms =</t>
  </si>
  <si>
    <t>Irms =</t>
  </si>
  <si>
    <t>Volts</t>
  </si>
  <si>
    <t>Ucrête =</t>
  </si>
  <si>
    <t>classe B</t>
  </si>
  <si>
    <t>Php =</t>
  </si>
  <si>
    <t>sens :</t>
  </si>
  <si>
    <t>dB/2,83V</t>
  </si>
  <si>
    <t>Pj =</t>
  </si>
  <si>
    <t>niv  :</t>
  </si>
  <si>
    <t>dB</t>
  </si>
  <si>
    <t>Rhp :</t>
  </si>
  <si>
    <t>Ohms</t>
  </si>
  <si>
    <t>max =</t>
  </si>
  <si>
    <t>10 calculs réalisés = (vert)</t>
  </si>
  <si>
    <t>6 données à renseigner : (bordeaux)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</si>
</sst>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Vrai&quot;;&quot;Vrai&quot;;&quot;Faux&quot;"/>
    <numFmt numFmtId="174" formatCode="&quot;Actif&quot;;&quot;Actif&quot;;&quot;Inactif&quot;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57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" fillId="22" borderId="0" applyNumberFormat="0" applyBorder="0" applyAlignment="0" applyProtection="0"/>
    <xf numFmtId="9" fontId="1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2" fontId="2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1" fontId="3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7</xdr:col>
      <xdr:colOff>0</xdr:colOff>
      <xdr:row>5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1143000" y="361950"/>
          <a:ext cx="1524000" cy="752475"/>
        </a:xfrm>
        <a:prstGeom prst="rect">
          <a:avLst/>
        </a:prstGeom>
        <a:noFill/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381000</xdr:colOff>
      <xdr:row>4</xdr:row>
      <xdr:rowOff>0</xdr:rowOff>
    </xdr:to>
    <xdr:sp>
      <xdr:nvSpPr>
        <xdr:cNvPr id="2" name="Connecteur droit 4"/>
        <xdr:cNvSpPr>
          <a:spLocks/>
        </xdr:cNvSpPr>
      </xdr:nvSpPr>
      <xdr:spPr>
        <a:xfrm>
          <a:off x="2667000" y="733425"/>
          <a:ext cx="762000" cy="0"/>
        </a:xfrm>
        <a:prstGeom prst="line">
          <a:avLst/>
        </a:prstGeom>
        <a:noFill/>
        <a:ln w="648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381000</xdr:colOff>
      <xdr:row>3</xdr:row>
      <xdr:rowOff>180975</xdr:rowOff>
    </xdr:from>
    <xdr:to>
      <xdr:col>8</xdr:col>
      <xdr:colOff>381000</xdr:colOff>
      <xdr:row>10</xdr:row>
      <xdr:rowOff>180975</xdr:rowOff>
    </xdr:to>
    <xdr:sp>
      <xdr:nvSpPr>
        <xdr:cNvPr id="3" name="Connecteur droit avec flèche 6"/>
        <xdr:cNvSpPr>
          <a:spLocks/>
        </xdr:cNvSpPr>
      </xdr:nvSpPr>
      <xdr:spPr>
        <a:xfrm flipH="1">
          <a:off x="3429000" y="733425"/>
          <a:ext cx="0" cy="1285875"/>
        </a:xfrm>
        <a:prstGeom prst="straightConnector1">
          <a:avLst/>
        </a:prstGeom>
        <a:noFill/>
        <a:ln w="648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10</xdr:col>
      <xdr:colOff>381000</xdr:colOff>
      <xdr:row>12</xdr:row>
      <xdr:rowOff>180975</xdr:rowOff>
    </xdr:to>
    <xdr:sp>
      <xdr:nvSpPr>
        <xdr:cNvPr id="4" name="Connecteur droit 8"/>
        <xdr:cNvSpPr>
          <a:spLocks/>
        </xdr:cNvSpPr>
      </xdr:nvSpPr>
      <xdr:spPr>
        <a:xfrm>
          <a:off x="2667000" y="1657350"/>
          <a:ext cx="1524000" cy="723900"/>
        </a:xfrm>
        <a:prstGeom prst="line">
          <a:avLst/>
        </a:prstGeom>
        <a:noFill/>
        <a:ln w="648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10</xdr:col>
      <xdr:colOff>381000</xdr:colOff>
      <xdr:row>16</xdr:row>
      <xdr:rowOff>180975</xdr:rowOff>
    </xdr:to>
    <xdr:sp>
      <xdr:nvSpPr>
        <xdr:cNvPr id="5" name="Connecteur droit 12"/>
        <xdr:cNvSpPr>
          <a:spLocks/>
        </xdr:cNvSpPr>
      </xdr:nvSpPr>
      <xdr:spPr>
        <a:xfrm flipH="1">
          <a:off x="2667000" y="2381250"/>
          <a:ext cx="1524000" cy="723900"/>
        </a:xfrm>
        <a:prstGeom prst="line">
          <a:avLst/>
        </a:prstGeom>
        <a:noFill/>
        <a:ln w="648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16</xdr:row>
      <xdr:rowOff>180975</xdr:rowOff>
    </xdr:to>
    <xdr:sp>
      <xdr:nvSpPr>
        <xdr:cNvPr id="6" name="Connecteur droit 16"/>
        <xdr:cNvSpPr>
          <a:spLocks/>
        </xdr:cNvSpPr>
      </xdr:nvSpPr>
      <xdr:spPr>
        <a:xfrm>
          <a:off x="2667000" y="1657350"/>
          <a:ext cx="0" cy="1447800"/>
        </a:xfrm>
        <a:prstGeom prst="line">
          <a:avLst/>
        </a:prstGeom>
        <a:noFill/>
        <a:ln w="648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381000</xdr:colOff>
      <xdr:row>13</xdr:row>
      <xdr:rowOff>180975</xdr:rowOff>
    </xdr:to>
    <xdr:sp>
      <xdr:nvSpPr>
        <xdr:cNvPr id="7" name="Rectangle 19"/>
        <xdr:cNvSpPr>
          <a:spLocks/>
        </xdr:cNvSpPr>
      </xdr:nvSpPr>
      <xdr:spPr>
        <a:xfrm>
          <a:off x="4953000" y="2200275"/>
          <a:ext cx="381000" cy="361950"/>
        </a:xfrm>
        <a:prstGeom prst="rect">
          <a:avLst/>
        </a:prstGeom>
        <a:noFill/>
        <a:ln w="126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180975</xdr:rowOff>
    </xdr:to>
    <xdr:sp>
      <xdr:nvSpPr>
        <xdr:cNvPr id="8" name="Connecteur droit 21"/>
        <xdr:cNvSpPr>
          <a:spLocks/>
        </xdr:cNvSpPr>
      </xdr:nvSpPr>
      <xdr:spPr>
        <a:xfrm flipV="1">
          <a:off x="5334000" y="2019300"/>
          <a:ext cx="381000" cy="180975"/>
        </a:xfrm>
        <a:prstGeom prst="line">
          <a:avLst/>
        </a:prstGeom>
        <a:noFill/>
        <a:ln w="648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0</xdr:colOff>
      <xdr:row>14</xdr:row>
      <xdr:rowOff>180975</xdr:rowOff>
    </xdr:to>
    <xdr:sp>
      <xdr:nvSpPr>
        <xdr:cNvPr id="9" name="Connecteur droit 23"/>
        <xdr:cNvSpPr>
          <a:spLocks/>
        </xdr:cNvSpPr>
      </xdr:nvSpPr>
      <xdr:spPr>
        <a:xfrm>
          <a:off x="5715000" y="2019300"/>
          <a:ext cx="0" cy="723900"/>
        </a:xfrm>
        <a:prstGeom prst="line">
          <a:avLst/>
        </a:prstGeom>
        <a:noFill/>
        <a:ln w="648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15</xdr:col>
      <xdr:colOff>0</xdr:colOff>
      <xdr:row>14</xdr:row>
      <xdr:rowOff>180975</xdr:rowOff>
    </xdr:to>
    <xdr:sp>
      <xdr:nvSpPr>
        <xdr:cNvPr id="10" name="Connecteur droit 25"/>
        <xdr:cNvSpPr>
          <a:spLocks/>
        </xdr:cNvSpPr>
      </xdr:nvSpPr>
      <xdr:spPr>
        <a:xfrm>
          <a:off x="5334000" y="2562225"/>
          <a:ext cx="381000" cy="180975"/>
        </a:xfrm>
        <a:prstGeom prst="line">
          <a:avLst/>
        </a:prstGeom>
        <a:noFill/>
        <a:ln w="648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11" name="Connecteur droit 27"/>
        <xdr:cNvSpPr>
          <a:spLocks/>
        </xdr:cNvSpPr>
      </xdr:nvSpPr>
      <xdr:spPr>
        <a:xfrm>
          <a:off x="4191000" y="2381250"/>
          <a:ext cx="762000" cy="0"/>
        </a:xfrm>
        <a:prstGeom prst="line">
          <a:avLst/>
        </a:prstGeom>
        <a:noFill/>
        <a:ln w="648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381000</xdr:colOff>
      <xdr:row>3</xdr:row>
      <xdr:rowOff>180975</xdr:rowOff>
    </xdr:from>
    <xdr:to>
      <xdr:col>3</xdr:col>
      <xdr:colOff>0</xdr:colOff>
      <xdr:row>4</xdr:row>
      <xdr:rowOff>0</xdr:rowOff>
    </xdr:to>
    <xdr:sp>
      <xdr:nvSpPr>
        <xdr:cNvPr id="12" name="Connecteur droit avec flèche 48"/>
        <xdr:cNvSpPr>
          <a:spLocks/>
        </xdr:cNvSpPr>
      </xdr:nvSpPr>
      <xdr:spPr>
        <a:xfrm>
          <a:off x="381000" y="733425"/>
          <a:ext cx="762000" cy="0"/>
        </a:xfrm>
        <a:prstGeom prst="straightConnector1">
          <a:avLst/>
        </a:prstGeom>
        <a:noFill/>
        <a:ln w="648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13" name="Connecteur droit 50"/>
        <xdr:cNvSpPr>
          <a:spLocks/>
        </xdr:cNvSpPr>
      </xdr:nvSpPr>
      <xdr:spPr>
        <a:xfrm>
          <a:off x="2286000" y="2381250"/>
          <a:ext cx="381000" cy="0"/>
        </a:xfrm>
        <a:prstGeom prst="line">
          <a:avLst/>
        </a:prstGeom>
        <a:noFill/>
        <a:ln w="648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7</xdr:col>
      <xdr:colOff>0</xdr:colOff>
      <xdr:row>5</xdr:row>
      <xdr:rowOff>190500</xdr:rowOff>
    </xdr:to>
    <xdr:sp>
      <xdr:nvSpPr>
        <xdr:cNvPr id="14" name="Connecteur droit 56"/>
        <xdr:cNvSpPr>
          <a:spLocks/>
        </xdr:cNvSpPr>
      </xdr:nvSpPr>
      <xdr:spPr>
        <a:xfrm flipV="1">
          <a:off x="1143000" y="361950"/>
          <a:ext cx="1524000" cy="752475"/>
        </a:xfrm>
        <a:prstGeom prst="line">
          <a:avLst/>
        </a:prstGeom>
        <a:noFill/>
        <a:ln w="648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6" width="5.7109375" style="0" customWidth="1"/>
    <col min="27" max="32" width="10.7109375" style="0" customWidth="1"/>
  </cols>
  <sheetData>
    <row r="1" spans="1:2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" customHeight="1">
      <c r="A3" s="1"/>
      <c r="B3" s="1"/>
      <c r="C3" s="1"/>
      <c r="D3" s="2" t="s">
        <v>0</v>
      </c>
      <c r="E3" s="3">
        <f>G7*I4/B5</f>
        <v>0.16577345297670862</v>
      </c>
      <c r="F3" s="1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>
      <c r="A4" s="1"/>
      <c r="B4" s="1" t="s">
        <v>2</v>
      </c>
      <c r="C4" s="1"/>
      <c r="D4" s="1"/>
      <c r="E4" s="1"/>
      <c r="F4" s="1"/>
      <c r="G4" s="1"/>
      <c r="H4" s="4" t="s">
        <v>3</v>
      </c>
      <c r="I4" s="5">
        <f>I14+N14</f>
        <v>19.06394709232149</v>
      </c>
      <c r="J4" s="4" t="s">
        <v>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9" customFormat="1" ht="15" customHeight="1">
      <c r="A5" s="6"/>
      <c r="B5" s="17">
        <v>230</v>
      </c>
      <c r="C5" s="6" t="s">
        <v>5</v>
      </c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8"/>
      <c r="P5" s="6"/>
      <c r="Q5" s="6"/>
      <c r="R5" s="6"/>
      <c r="S5" s="6"/>
      <c r="T5" s="6"/>
      <c r="U5" s="6"/>
      <c r="V5" s="6"/>
    </row>
    <row r="6" spans="1:22" ht="15" customHeight="1">
      <c r="A6" s="1"/>
      <c r="B6" s="1" t="s">
        <v>6</v>
      </c>
      <c r="C6" s="1"/>
      <c r="D6" s="2"/>
      <c r="E6" s="2" t="s">
        <v>7</v>
      </c>
      <c r="F6" s="10">
        <f>0.5*I4/I10</f>
        <v>0.3177324515386915</v>
      </c>
      <c r="G6" s="1" t="s">
        <v>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4.25">
      <c r="A7" s="1"/>
      <c r="B7" s="5">
        <f>B5*E3</f>
        <v>38.12789418464298</v>
      </c>
      <c r="C7" s="1" t="s">
        <v>8</v>
      </c>
      <c r="D7" s="1" t="s">
        <v>9</v>
      </c>
      <c r="E7" s="1"/>
      <c r="F7" s="1"/>
      <c r="G7" s="11">
        <v>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 t="s">
        <v>10</v>
      </c>
      <c r="M8" s="1"/>
      <c r="N8" s="3">
        <f>2.83*10^((Q14-Q13)/20)</f>
        <v>5.64659235136193</v>
      </c>
      <c r="O8" s="1" t="s">
        <v>5</v>
      </c>
      <c r="P8" s="1"/>
      <c r="Q8" s="1"/>
      <c r="R8" s="1"/>
      <c r="S8" s="1"/>
      <c r="T8" s="1"/>
      <c r="U8" s="1"/>
      <c r="V8" s="1"/>
    </row>
    <row r="9" spans="1:22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 t="s">
        <v>11</v>
      </c>
      <c r="M9" s="1"/>
      <c r="N9" s="3">
        <f>N8/N16</f>
        <v>0.7058240439202412</v>
      </c>
      <c r="O9" s="1" t="s">
        <v>1</v>
      </c>
      <c r="P9" s="1"/>
      <c r="Q9" s="1"/>
      <c r="R9" s="1"/>
      <c r="S9" s="1"/>
      <c r="T9" s="1"/>
      <c r="U9" s="1"/>
      <c r="V9" s="1"/>
    </row>
    <row r="10" spans="1:22" ht="14.25">
      <c r="A10" s="2"/>
      <c r="B10" s="2"/>
      <c r="C10" s="1"/>
      <c r="D10" s="1"/>
      <c r="E10" s="1"/>
      <c r="F10" s="1"/>
      <c r="G10" s="1"/>
      <c r="H10" s="1"/>
      <c r="I10" s="11">
        <v>30</v>
      </c>
      <c r="J10" s="1" t="s">
        <v>12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4.25">
      <c r="A11" s="12"/>
      <c r="B11" s="12"/>
      <c r="C11" s="1"/>
      <c r="D11" s="1"/>
      <c r="E11" s="1"/>
      <c r="F11" s="1"/>
      <c r="G11" s="1"/>
      <c r="H11" s="1"/>
      <c r="I11" s="1"/>
      <c r="J11" s="1"/>
      <c r="K11" s="1"/>
      <c r="L11" s="1" t="s">
        <v>13</v>
      </c>
      <c r="M11" s="1"/>
      <c r="N11" s="3">
        <f>N8*2^0.5</f>
        <v>7.985487484488226</v>
      </c>
      <c r="O11" s="1" t="s">
        <v>5</v>
      </c>
      <c r="P11" s="1"/>
      <c r="Q11" s="1"/>
      <c r="R11" s="1"/>
      <c r="S11" s="1"/>
      <c r="T11" s="1"/>
      <c r="U11" s="1"/>
      <c r="V11" s="1"/>
    </row>
    <row r="12" spans="1:22" ht="14.25">
      <c r="A12" s="12"/>
      <c r="B12" s="12"/>
      <c r="C12" s="1"/>
      <c r="D12" s="1"/>
      <c r="E12" s="1"/>
      <c r="F12" s="1"/>
      <c r="G12" s="1"/>
      <c r="H12" s="16" t="s">
        <v>14</v>
      </c>
      <c r="I12" s="16"/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 t="s">
        <v>15</v>
      </c>
      <c r="O13" s="1"/>
      <c r="P13" s="1" t="s">
        <v>16</v>
      </c>
      <c r="Q13" s="11">
        <v>90</v>
      </c>
      <c r="R13" s="1" t="s">
        <v>17</v>
      </c>
      <c r="S13" s="1"/>
      <c r="T13" s="1"/>
      <c r="U13" s="1"/>
      <c r="V13" s="1"/>
    </row>
    <row r="14" spans="1:22" ht="14.25">
      <c r="A14" s="1"/>
      <c r="B14" s="1"/>
      <c r="C14" s="1"/>
      <c r="D14" s="1"/>
      <c r="E14" s="1"/>
      <c r="F14" s="1"/>
      <c r="G14" s="1"/>
      <c r="H14" s="1" t="s">
        <v>18</v>
      </c>
      <c r="I14" s="5">
        <f>IF(H12="classe B",2*N11*I10/(PI()*N16)-N14,IF(H12="classe D",0,IF(H12="classe A",2*I10*I10/(2*N16)-N14)))</f>
        <v>15.07844644451411</v>
      </c>
      <c r="J14" s="1" t="s">
        <v>4</v>
      </c>
      <c r="K14" s="1"/>
      <c r="L14" s="1"/>
      <c r="M14" s="1"/>
      <c r="N14" s="5">
        <f>N8^2/N16</f>
        <v>3.985500647807381</v>
      </c>
      <c r="O14" s="1" t="s">
        <v>4</v>
      </c>
      <c r="P14" s="1" t="s">
        <v>19</v>
      </c>
      <c r="Q14" s="13">
        <v>96</v>
      </c>
      <c r="R14" s="1" t="s">
        <v>20</v>
      </c>
      <c r="S14" s="1"/>
      <c r="T14" s="1" t="s">
        <v>23</v>
      </c>
      <c r="U14" s="5">
        <f>Q13+20*LOG10(I10/(2.83*2^0.5))</f>
        <v>107.49639642726763</v>
      </c>
      <c r="V14" s="1"/>
    </row>
    <row r="15" spans="1:22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 t="s">
        <v>21</v>
      </c>
      <c r="N16" s="11">
        <v>8</v>
      </c>
      <c r="O16" s="1" t="s">
        <v>22</v>
      </c>
      <c r="P16" s="1"/>
      <c r="Q16" s="1"/>
      <c r="R16" s="1"/>
      <c r="S16" s="1"/>
      <c r="T16" s="1"/>
      <c r="U16" s="1"/>
      <c r="V16" s="1"/>
    </row>
    <row r="17" spans="1:22" ht="14.25">
      <c r="A17" s="1"/>
      <c r="B17" s="1"/>
      <c r="C17" s="1"/>
      <c r="D17" s="1"/>
      <c r="E17" s="1"/>
      <c r="F17" s="1"/>
      <c r="G17" s="1"/>
      <c r="H17" s="1"/>
      <c r="I17" s="14">
        <f>-I10</f>
        <v>-30</v>
      </c>
      <c r="J17" s="1" t="s">
        <v>12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14.25">
      <c r="E20" s="15" t="s">
        <v>25</v>
      </c>
    </row>
    <row r="21" ht="14.25">
      <c r="E21" s="5" t="s">
        <v>24</v>
      </c>
    </row>
  </sheetData>
  <sheetProtection sheet="1" objects="1" scenarios="1"/>
  <mergeCells count="1">
    <mergeCell ref="H12:I12"/>
  </mergeCells>
  <dataValidations count="6">
    <dataValidation type="list" allowBlank="1" showErrorMessage="1" sqref="A11:B12">
      <formula1>$A$10:$A$12</formula1>
      <formula2>0</formula2>
    </dataValidation>
    <dataValidation type="list" allowBlank="1" showErrorMessage="1" sqref="H12:J12">
      <formula1>"classe A,classe B,classe D"</formula1>
      <formula2>0</formula2>
    </dataValidation>
    <dataValidation type="decimal" allowBlank="1" showErrorMessage="1" sqref="Q14">
      <formula1>0</formula1>
      <formula2>U14</formula2>
    </dataValidation>
    <dataValidation type="decimal" allowBlank="1" showErrorMessage="1" sqref="Q13">
      <formula1>80</formula1>
      <formula2>110</formula2>
    </dataValidation>
    <dataValidation type="decimal" allowBlank="1" showErrorMessage="1" sqref="N16">
      <formula1>2</formula1>
      <formula2>32</formula2>
    </dataValidation>
    <dataValidation type="whole" allowBlank="1" showErrorMessage="1" sqref="H9 I10">
      <formula1>12</formula1>
      <formula2>100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 Plantefève </cp:lastModifiedBy>
  <dcterms:created xsi:type="dcterms:W3CDTF">2017-06-04T13:53:52Z</dcterms:created>
  <dcterms:modified xsi:type="dcterms:W3CDTF">2018-07-15T10:06:51Z</dcterms:modified>
  <cp:category/>
  <cp:version/>
  <cp:contentType/>
  <cp:contentStatus/>
</cp:coreProperties>
</file>